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nethomelending1-my.sharepoint.com/personal/serickson_planethomelending_com/Documents/Documents/Forms &amp; Worksheets/"/>
    </mc:Choice>
  </mc:AlternateContent>
  <xr:revisionPtr revIDLastSave="192" documentId="14_{C2BC0ECB-7C04-40BD-8B41-95DD7982BAE7}" xr6:coauthVersionLast="47" xr6:coauthVersionMax="47" xr10:uidLastSave="{65A893CE-891C-4A93-80EF-1B96CF2FB1D4}"/>
  <bookViews>
    <workbookView xWindow="-120" yWindow="-120" windowWidth="29040" windowHeight="15840" xr2:uid="{934423CC-53DB-4050-BE87-1DB0BB340C13}"/>
  </bookViews>
  <sheets>
    <sheet name="BuyDown 2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" l="1"/>
  <c r="A12" i="1"/>
  <c r="C23" i="1" s="1"/>
  <c r="A11" i="1"/>
  <c r="C11" i="1" s="1"/>
  <c r="C6" i="1"/>
  <c r="B12" i="1" s="1"/>
  <c r="B23" i="1" l="1"/>
  <c r="D23" i="1" s="1"/>
  <c r="A28" i="1" s="1"/>
  <c r="C12" i="1"/>
  <c r="D12" i="1" s="1"/>
  <c r="B17" i="1" s="1"/>
  <c r="D11" i="1"/>
  <c r="A17" i="1" s="1"/>
  <c r="B11" i="1"/>
  <c r="F12" i="1" l="1"/>
  <c r="F11" i="1"/>
  <c r="F13" i="1" l="1"/>
  <c r="C17" i="1" s="1"/>
  <c r="F23" i="1" l="1"/>
  <c r="F24" i="1" s="1"/>
  <c r="C28" i="1" s="1"/>
  <c r="B28" i="1"/>
</calcChain>
</file>

<file path=xl/sharedStrings.xml><?xml version="1.0" encoding="utf-8"?>
<sst xmlns="http://schemas.openxmlformats.org/spreadsheetml/2006/main" count="51" uniqueCount="39">
  <si>
    <t>Loan Amount</t>
  </si>
  <si>
    <t>Interest Rate (Annual)</t>
  </si>
  <si>
    <t>Loan period in years</t>
  </si>
  <si>
    <t>Monthly Payment</t>
  </si>
  <si>
    <t>Total Payments</t>
  </si>
  <si>
    <t>Monthly Subsidy</t>
  </si>
  <si>
    <t># of Payments</t>
  </si>
  <si>
    <t>Annual Subsidy Payments</t>
  </si>
  <si>
    <t>Eligible Programs</t>
  </si>
  <si>
    <t>Fannie Mae Conforming and High Balance</t>
  </si>
  <si>
    <t>Fannie Mae Home Ready</t>
  </si>
  <si>
    <t>Freddie Mac Home Possible &amp; Home One (Manufactured Homes not allowed)</t>
  </si>
  <si>
    <t>Freddie Mac Conforming and Super Conforming</t>
  </si>
  <si>
    <t>FHA Conforming and High Balance</t>
  </si>
  <si>
    <t>Ineligible Transactions</t>
  </si>
  <si>
    <t>Adjustable-Rate Mortgages (ARMs)</t>
  </si>
  <si>
    <t>All Refinances</t>
  </si>
  <si>
    <t>Investment Properties</t>
  </si>
  <si>
    <t>USDA Loans</t>
  </si>
  <si>
    <t>Any Renovation/Construction Loans including Energy Programs</t>
  </si>
  <si>
    <t>Jumbo or Non-QM Loans</t>
  </si>
  <si>
    <t>Bond Loans</t>
  </si>
  <si>
    <t>Bridge Loans</t>
  </si>
  <si>
    <t>VA Full Doc (including Jumbo)</t>
  </si>
  <si>
    <t>Number of payments per year</t>
  </si>
  <si>
    <t>Total Payment Savings</t>
  </si>
  <si>
    <t>⬅️</t>
  </si>
  <si>
    <t xml:space="preserve">Enter Terms Here </t>
  </si>
  <si>
    <t>Temp Interest Rate</t>
  </si>
  <si>
    <t>Actual P&amp;I</t>
  </si>
  <si>
    <t>Buydown P&amp;I</t>
  </si>
  <si>
    <t xml:space="preserve">1-0 BUY DOWN </t>
  </si>
  <si>
    <t xml:space="preserve">2-1 BUY DOWN </t>
  </si>
  <si>
    <t xml:space="preserve">1st Year </t>
  </si>
  <si>
    <t xml:space="preserve">2nd Year </t>
  </si>
  <si>
    <t>Need help?  serickson@planethomelending.com</t>
  </si>
  <si>
    <t>Buyer's Monthly Payment Savings</t>
  </si>
  <si>
    <r>
      <t xml:space="preserve">Seller cost (paid at closing)  </t>
    </r>
    <r>
      <rPr>
        <b/>
        <sz val="14"/>
        <color theme="0"/>
        <rFont val="Calibri"/>
        <family val="2"/>
        <scheme val="minor"/>
      </rPr>
      <t>➡️</t>
    </r>
  </si>
  <si>
    <r>
      <rPr>
        <sz val="14"/>
        <color rgb="FF001D60"/>
        <rFont val="Calibri"/>
        <family val="2"/>
        <scheme val="minor"/>
      </rPr>
      <t>Seller cost (paid at closing)</t>
    </r>
    <r>
      <rPr>
        <b/>
        <sz val="14"/>
        <color rgb="FF001D60"/>
        <rFont val="Calibri"/>
        <family val="2"/>
        <scheme val="minor"/>
      </rPr>
      <t xml:space="preserve">  ➡️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</si>
</sst>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rgb="FF001D60"/>
      <name val="Calibri"/>
      <family val="2"/>
      <scheme val="minor"/>
    </font>
    <font>
      <b/>
      <sz val="11"/>
      <color rgb="FF001D60"/>
      <name val="Calibri"/>
      <family val="2"/>
      <scheme val="minor"/>
    </font>
    <font>
      <b/>
      <sz val="12"/>
      <color rgb="FF001D60"/>
      <name val="Calibri"/>
      <family val="2"/>
      <scheme val="minor"/>
    </font>
    <font>
      <b/>
      <u/>
      <sz val="16"/>
      <color rgb="FF001D6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rgb="FF001D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8BE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8" fillId="0" borderId="0" xfId="0" applyFont="1"/>
    <xf numFmtId="0" fontId="0" fillId="0" borderId="1" xfId="0" applyBorder="1"/>
    <xf numFmtId="0" fontId="0" fillId="0" borderId="2" xfId="0" applyBorder="1"/>
    <xf numFmtId="0" fontId="9" fillId="3" borderId="3" xfId="0" applyFont="1" applyFill="1" applyBorder="1" applyAlignment="1">
      <alignment horizontal="center"/>
    </xf>
    <xf numFmtId="164" fontId="0" fillId="0" borderId="5" xfId="1" applyNumberFormat="1" applyFont="1" applyBorder="1" applyAlignment="1" applyProtection="1">
      <alignment horizontal="right"/>
      <protection locked="0" hidden="1"/>
    </xf>
    <xf numFmtId="165" fontId="0" fillId="0" borderId="5" xfId="2" applyNumberFormat="1" applyFont="1" applyBorder="1" applyProtection="1">
      <protection locked="0" hidden="1"/>
    </xf>
    <xf numFmtId="0" fontId="0" fillId="0" borderId="5" xfId="0" applyBorder="1" applyProtection="1">
      <protection locked="0" hidden="1"/>
    </xf>
    <xf numFmtId="0" fontId="0" fillId="0" borderId="5" xfId="0" applyBorder="1"/>
    <xf numFmtId="8" fontId="9" fillId="0" borderId="5" xfId="0" applyNumberFormat="1" applyFont="1" applyBorder="1" applyProtection="1">
      <protection hidden="1"/>
    </xf>
    <xf numFmtId="0" fontId="0" fillId="0" borderId="8" xfId="0" applyBorder="1" applyProtection="1">
      <protection locked="0" hidden="1"/>
    </xf>
    <xf numFmtId="0" fontId="6" fillId="2" borderId="1" xfId="0" applyFont="1" applyFill="1" applyBorder="1" applyAlignment="1">
      <alignment horizontal="left" indent="24"/>
    </xf>
    <xf numFmtId="0" fontId="3" fillId="2" borderId="2" xfId="0" applyFont="1" applyFill="1" applyBorder="1" applyAlignment="1">
      <alignment horizontal="left" indent="24"/>
    </xf>
    <xf numFmtId="0" fontId="3" fillId="2" borderId="3" xfId="0" applyFont="1" applyFill="1" applyBorder="1" applyAlignment="1">
      <alignment horizontal="left" indent="24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8" fontId="0" fillId="0" borderId="5" xfId="0" applyNumberFormat="1" applyBorder="1" applyProtection="1">
      <protection hidden="1"/>
    </xf>
    <xf numFmtId="0" fontId="0" fillId="0" borderId="4" xfId="0" applyBorder="1"/>
    <xf numFmtId="0" fontId="0" fillId="0" borderId="8" xfId="0" applyBorder="1"/>
    <xf numFmtId="0" fontId="10" fillId="0" borderId="0" xfId="3" applyBorder="1"/>
    <xf numFmtId="0" fontId="0" fillId="0" borderId="6" xfId="0" applyBorder="1"/>
    <xf numFmtId="0" fontId="11" fillId="0" borderId="0" xfId="3" applyFont="1" applyBorder="1" applyAlignment="1"/>
    <xf numFmtId="165" fontId="0" fillId="0" borderId="4" xfId="0" applyNumberFormat="1" applyBorder="1"/>
    <xf numFmtId="8" fontId="0" fillId="0" borderId="6" xfId="0" applyNumberFormat="1" applyBorder="1"/>
    <xf numFmtId="8" fontId="0" fillId="0" borderId="7" xfId="0" applyNumberFormat="1" applyBorder="1"/>
    <xf numFmtId="8" fontId="0" fillId="0" borderId="0" xfId="0" applyNumberFormat="1" applyBorder="1"/>
    <xf numFmtId="8" fontId="9" fillId="0" borderId="0" xfId="0" applyNumberFormat="1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8" fontId="0" fillId="0" borderId="0" xfId="0" applyNumberFormat="1" applyBorder="1" applyProtection="1">
      <protection hidden="1"/>
    </xf>
    <xf numFmtId="0" fontId="0" fillId="0" borderId="0" xfId="0" applyBorder="1" applyProtection="1">
      <protection hidden="1"/>
    </xf>
    <xf numFmtId="8" fontId="9" fillId="0" borderId="7" xfId="0" applyNumberFormat="1" applyFont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8" fontId="4" fillId="2" borderId="5" xfId="0" applyNumberFormat="1" applyFont="1" applyFill="1" applyBorder="1"/>
    <xf numFmtId="0" fontId="5" fillId="2" borderId="0" xfId="0" applyFont="1" applyFill="1" applyBorder="1" applyAlignment="1">
      <alignment horizontal="left" indent="31"/>
    </xf>
    <xf numFmtId="0" fontId="0" fillId="3" borderId="0" xfId="0" applyFill="1"/>
    <xf numFmtId="0" fontId="14" fillId="2" borderId="0" xfId="0" applyFont="1" applyFill="1" applyBorder="1" applyAlignment="1">
      <alignment horizontal="center"/>
    </xf>
    <xf numFmtId="0" fontId="10" fillId="0" borderId="13" xfId="3" applyBorder="1"/>
    <xf numFmtId="0" fontId="4" fillId="0" borderId="4" xfId="0" applyFont="1" applyFill="1" applyBorder="1" applyAlignment="1">
      <alignment horizontal="left" indent="28"/>
    </xf>
    <xf numFmtId="0" fontId="5" fillId="0" borderId="0" xfId="0" applyFont="1" applyFill="1" applyBorder="1" applyAlignment="1">
      <alignment horizontal="left" indent="31"/>
    </xf>
    <xf numFmtId="0" fontId="13" fillId="0" borderId="15" xfId="0" applyFont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8" fontId="0" fillId="0" borderId="13" xfId="0" applyNumberFormat="1" applyBorder="1"/>
    <xf numFmtId="8" fontId="0" fillId="0" borderId="16" xfId="0" applyNumberFormat="1" applyBorder="1"/>
    <xf numFmtId="8" fontId="9" fillId="0" borderId="14" xfId="0" applyNumberFormat="1" applyFont="1" applyBorder="1"/>
    <xf numFmtId="17" fontId="0" fillId="0" borderId="9" xfId="0" applyNumberFormat="1" applyBorder="1"/>
    <xf numFmtId="0" fontId="9" fillId="0" borderId="15" xfId="0" applyFont="1" applyBorder="1" applyAlignment="1">
      <alignment horizontal="center"/>
    </xf>
    <xf numFmtId="0" fontId="15" fillId="4" borderId="1" xfId="0" applyFont="1" applyFill="1" applyBorder="1" applyAlignment="1">
      <alignment horizontal="left" indent="24"/>
    </xf>
    <xf numFmtId="0" fontId="3" fillId="4" borderId="2" xfId="0" applyFont="1" applyFill="1" applyBorder="1" applyAlignment="1">
      <alignment horizontal="left" indent="24"/>
    </xf>
    <xf numFmtId="0" fontId="3" fillId="4" borderId="3" xfId="0" applyFont="1" applyFill="1" applyBorder="1" applyAlignment="1">
      <alignment horizontal="left" indent="24"/>
    </xf>
    <xf numFmtId="0" fontId="12" fillId="4" borderId="0" xfId="0" applyFont="1" applyFill="1" applyBorder="1" applyAlignment="1">
      <alignment horizontal="left" indent="31"/>
    </xf>
    <xf numFmtId="8" fontId="16" fillId="4" borderId="5" xfId="0" applyNumberFormat="1" applyFont="1" applyFill="1" applyBorder="1"/>
    <xf numFmtId="0" fontId="12" fillId="4" borderId="11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 indent="12"/>
    </xf>
    <xf numFmtId="0" fontId="2" fillId="3" borderId="0" xfId="0" applyFont="1" applyFill="1" applyAlignment="1">
      <alignment horizontal="right" indent="12"/>
    </xf>
    <xf numFmtId="0" fontId="5" fillId="3" borderId="4" xfId="0" applyFont="1" applyFill="1" applyBorder="1" applyAlignment="1">
      <alignment horizontal="left" indent="9"/>
    </xf>
    <xf numFmtId="0" fontId="2" fillId="3" borderId="0" xfId="0" applyFont="1" applyFill="1" applyAlignment="1">
      <alignment horizontal="left" indent="9"/>
    </xf>
    <xf numFmtId="0" fontId="5" fillId="3" borderId="4" xfId="0" applyFont="1" applyFill="1" applyBorder="1" applyAlignment="1">
      <alignment horizontal="left" indent="6"/>
    </xf>
    <xf numFmtId="0" fontId="2" fillId="3" borderId="0" xfId="0" applyFont="1" applyFill="1" applyAlignment="1">
      <alignment horizontal="left" indent="6"/>
    </xf>
    <xf numFmtId="0" fontId="5" fillId="3" borderId="4" xfId="0" applyFont="1" applyFill="1" applyBorder="1" applyAlignment="1">
      <alignment horizontal="left" indent="10"/>
    </xf>
    <xf numFmtId="0" fontId="2" fillId="3" borderId="0" xfId="0" applyFont="1" applyFill="1" applyAlignment="1">
      <alignment horizontal="left" indent="10"/>
    </xf>
    <xf numFmtId="0" fontId="5" fillId="3" borderId="6" xfId="0" applyFont="1" applyFill="1" applyBorder="1" applyAlignment="1">
      <alignment horizontal="left" indent="11"/>
    </xf>
    <xf numFmtId="0" fontId="2" fillId="3" borderId="7" xfId="0" applyFont="1" applyFill="1" applyBorder="1" applyAlignment="1">
      <alignment horizontal="left" indent="10"/>
    </xf>
    <xf numFmtId="0" fontId="7" fillId="3" borderId="0" xfId="0" applyFont="1" applyFill="1"/>
    <xf numFmtId="0" fontId="17" fillId="0" borderId="0" xfId="0" applyFont="1" applyFill="1"/>
    <xf numFmtId="0" fontId="18" fillId="0" borderId="4" xfId="0" applyFont="1" applyFill="1" applyBorder="1" applyAlignment="1">
      <alignment horizontal="left" indent="28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78BE21"/>
      <color rgb="FF001D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581026</xdr:colOff>
      <xdr:row>1</xdr:row>
      <xdr:rowOff>189766</xdr:rowOff>
    </xdr:from>
    <xdr:to>
      <xdr:col>5</xdr:col>
      <xdr:colOff>1343025</xdr:colOff>
      <xdr:row>6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06CEF1-508F-1F4B-91C2-78B0504C7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9576" y="380266"/>
          <a:ext cx="3428999" cy="791308"/>
        </a:xfrm>
        <a:prstGeom prst="rect">
          <a:avLst/>
        </a:prstGeom>
      </xdr:spPr>
    </xdr:pic>
    <xdr:clientData/>
  </xdr:twoCellAnchor>
  <xdr:twoCellAnchor editAs="oneCell">
    <xdr:from>
      <xdr:col>5</xdr:col>
      <xdr:colOff>9526</xdr:colOff>
      <xdr:row>30</xdr:row>
      <xdr:rowOff>85725</xdr:rowOff>
    </xdr:from>
    <xdr:to>
      <xdr:col>6</xdr:col>
      <xdr:colOff>1885950</xdr:colOff>
      <xdr:row>38</xdr:row>
      <xdr:rowOff>62375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8EBA3B-0DDD-246D-F2F6-6FD9FE05C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24726" y="5981700"/>
          <a:ext cx="3476624" cy="1814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ickson@planethomelend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FA178-4FD6-4EED-B0FE-56EBE88927B4}">
  <dimension ref="A1:I52"/>
  <sheetViews>
    <sheetView tabSelected="1" workbookViewId="0">
      <selection activeCell="C2" sqref="C2"/>
    </sheetView>
  </sheetViews>
  <sheetFormatPr defaultRowHeight="15" x14ac:dyDescent="0.25"/>
  <cols>
    <col min="1" max="1" width="18.42578125" customWidth="1"/>
    <col min="2" max="2" width="16.42578125" customWidth="1"/>
    <col min="3" max="3" width="21.140625" customWidth="1"/>
    <col min="4" max="4" width="16.85546875" customWidth="1"/>
    <col min="5" max="5" width="23.140625" customWidth="1"/>
    <col min="6" max="6" width="24" customWidth="1"/>
    <col min="7" max="7" width="28.42578125" customWidth="1"/>
    <col min="8" max="8" width="24.28515625" customWidth="1"/>
  </cols>
  <sheetData>
    <row r="1" spans="1:9" x14ac:dyDescent="0.25">
      <c r="A1" s="2"/>
      <c r="B1" s="3"/>
      <c r="C1" s="4" t="s">
        <v>27</v>
      </c>
    </row>
    <row r="2" spans="1:9" x14ac:dyDescent="0.25">
      <c r="A2" s="61" t="s">
        <v>0</v>
      </c>
      <c r="B2" s="62"/>
      <c r="C2" s="5">
        <v>500000</v>
      </c>
      <c r="D2" s="72" t="s">
        <v>26</v>
      </c>
    </row>
    <row r="3" spans="1:9" x14ac:dyDescent="0.25">
      <c r="A3" s="63" t="s">
        <v>1</v>
      </c>
      <c r="B3" s="64"/>
      <c r="C3" s="6">
        <v>6.5000000000000002E-2</v>
      </c>
      <c r="D3" s="72" t="s">
        <v>26</v>
      </c>
    </row>
    <row r="4" spans="1:9" x14ac:dyDescent="0.25">
      <c r="A4" s="63" t="s">
        <v>2</v>
      </c>
      <c r="B4" s="64"/>
      <c r="C4" s="7">
        <v>30</v>
      </c>
      <c r="D4" s="72" t="s">
        <v>26</v>
      </c>
    </row>
    <row r="5" spans="1:9" x14ac:dyDescent="0.25">
      <c r="A5" s="65" t="s">
        <v>24</v>
      </c>
      <c r="B5" s="66"/>
      <c r="C5" s="8">
        <v>12</v>
      </c>
    </row>
    <row r="6" spans="1:9" x14ac:dyDescent="0.25">
      <c r="A6" s="67" t="s">
        <v>3</v>
      </c>
      <c r="B6" s="68"/>
      <c r="C6" s="9">
        <f>-PMT(C3/C5,C7,C2)</f>
        <v>3160.3401174648184</v>
      </c>
    </row>
    <row r="7" spans="1:9" ht="15.75" thickBot="1" x14ac:dyDescent="0.3">
      <c r="A7" s="69" t="s">
        <v>4</v>
      </c>
      <c r="B7" s="70"/>
      <c r="C7" s="10">
        <v>360</v>
      </c>
    </row>
    <row r="8" spans="1:9" ht="15.75" thickBot="1" x14ac:dyDescent="0.3"/>
    <row r="9" spans="1:9" ht="15.75" x14ac:dyDescent="0.25">
      <c r="A9" s="11" t="s">
        <v>32</v>
      </c>
      <c r="B9" s="12"/>
      <c r="C9" s="12"/>
      <c r="D9" s="12"/>
      <c r="E9" s="12"/>
      <c r="F9" s="13"/>
    </row>
    <row r="10" spans="1:9" x14ac:dyDescent="0.25">
      <c r="A10" s="14" t="s">
        <v>28</v>
      </c>
      <c r="B10" s="28" t="s">
        <v>29</v>
      </c>
      <c r="C10" s="28" t="s">
        <v>30</v>
      </c>
      <c r="D10" s="28" t="s">
        <v>5</v>
      </c>
      <c r="E10" s="28" t="s">
        <v>6</v>
      </c>
      <c r="F10" s="15" t="s">
        <v>7</v>
      </c>
    </row>
    <row r="11" spans="1:9" x14ac:dyDescent="0.25">
      <c r="A11" s="22">
        <f>C3-0.02</f>
        <v>4.4999999999999998E-2</v>
      </c>
      <c r="B11" s="29">
        <f>C6</f>
        <v>3160.3401174648184</v>
      </c>
      <c r="C11" s="29">
        <f>-PMT(A11/C5,C7,C2)</f>
        <v>2533.4265491294036</v>
      </c>
      <c r="D11" s="29">
        <f>C6-C11</f>
        <v>626.91356833541477</v>
      </c>
      <c r="E11" s="30">
        <v>12</v>
      </c>
      <c r="F11" s="16">
        <f>D11*E11</f>
        <v>7522.9628200249772</v>
      </c>
    </row>
    <row r="12" spans="1:9" x14ac:dyDescent="0.25">
      <c r="A12" s="22">
        <f>C3-0.01</f>
        <v>5.5E-2</v>
      </c>
      <c r="B12" s="29">
        <f>C6</f>
        <v>3160.3401174648184</v>
      </c>
      <c r="C12" s="29">
        <f>-PMT(A12/C5,C7,C2)</f>
        <v>2838.9450067350144</v>
      </c>
      <c r="D12" s="29">
        <f>C6-C12</f>
        <v>321.39511072980395</v>
      </c>
      <c r="E12" s="30">
        <v>12</v>
      </c>
      <c r="F12" s="16">
        <f>D12*E12</f>
        <v>3856.7413287576474</v>
      </c>
    </row>
    <row r="13" spans="1:9" ht="18.75" x14ac:dyDescent="0.3">
      <c r="A13" s="43" t="s">
        <v>38</v>
      </c>
      <c r="B13" s="44"/>
      <c r="C13" s="39"/>
      <c r="D13" s="39"/>
      <c r="E13" s="39"/>
      <c r="F13" s="38">
        <f>SUM(F11:F12)</f>
        <v>11379.704148782625</v>
      </c>
    </row>
    <row r="14" spans="1:9" x14ac:dyDescent="0.25">
      <c r="A14" s="17"/>
      <c r="B14" s="27"/>
      <c r="C14" s="27"/>
      <c r="D14" s="27"/>
      <c r="E14" s="27"/>
      <c r="F14" s="8"/>
      <c r="G14" s="27"/>
      <c r="H14" s="27"/>
      <c r="I14" s="27"/>
    </row>
    <row r="15" spans="1:9" ht="15.75" x14ac:dyDescent="0.25">
      <c r="A15" s="33"/>
      <c r="B15" s="45" t="s">
        <v>36</v>
      </c>
      <c r="C15" s="34"/>
      <c r="D15" s="27"/>
      <c r="E15" s="27"/>
      <c r="F15" s="8"/>
      <c r="G15" s="27"/>
      <c r="H15" s="27"/>
      <c r="I15" s="27"/>
    </row>
    <row r="16" spans="1:9" x14ac:dyDescent="0.25">
      <c r="A16" s="46" t="s">
        <v>33</v>
      </c>
      <c r="B16" s="41" t="s">
        <v>34</v>
      </c>
      <c r="C16" s="47" t="s">
        <v>25</v>
      </c>
      <c r="D16" s="27"/>
      <c r="E16" s="27"/>
      <c r="F16" s="8"/>
      <c r="G16" s="27"/>
      <c r="H16" s="27"/>
      <c r="I16" s="27"/>
    </row>
    <row r="17" spans="1:9" x14ac:dyDescent="0.25">
      <c r="A17" s="48">
        <f>D11</f>
        <v>626.91356833541477</v>
      </c>
      <c r="B17" s="49">
        <f>D12</f>
        <v>321.39511072980395</v>
      </c>
      <c r="C17" s="50">
        <f>F13</f>
        <v>11379.704148782625</v>
      </c>
      <c r="D17" s="27"/>
      <c r="E17" s="27"/>
      <c r="F17" s="8"/>
      <c r="G17" s="27"/>
      <c r="H17" s="27"/>
      <c r="I17" s="27"/>
    </row>
    <row r="18" spans="1:9" ht="15.75" thickBot="1" x14ac:dyDescent="0.3">
      <c r="A18" s="20"/>
      <c r="B18" s="32"/>
      <c r="C18" s="32"/>
      <c r="D18" s="32"/>
      <c r="E18" s="32"/>
      <c r="F18" s="18"/>
      <c r="G18" s="27"/>
      <c r="H18" s="27"/>
      <c r="I18" s="27"/>
    </row>
    <row r="19" spans="1:9" x14ac:dyDescent="0.25">
      <c r="G19" s="27"/>
      <c r="H19" s="27"/>
      <c r="I19" s="27"/>
    </row>
    <row r="20" spans="1:9" ht="15.75" thickBot="1" x14ac:dyDescent="0.3">
      <c r="G20" s="27"/>
      <c r="H20" s="27"/>
      <c r="I20" s="27"/>
    </row>
    <row r="21" spans="1:9" ht="15.75" x14ac:dyDescent="0.25">
      <c r="A21" s="53" t="s">
        <v>31</v>
      </c>
      <c r="B21" s="54"/>
      <c r="C21" s="54"/>
      <c r="D21" s="54"/>
      <c r="E21" s="54"/>
      <c r="F21" s="55"/>
      <c r="G21" s="27"/>
      <c r="H21" s="27"/>
      <c r="I21" s="27"/>
    </row>
    <row r="22" spans="1:9" x14ac:dyDescent="0.25">
      <c r="A22" s="14" t="s">
        <v>28</v>
      </c>
      <c r="B22" s="28" t="s">
        <v>29</v>
      </c>
      <c r="C22" s="28" t="s">
        <v>30</v>
      </c>
      <c r="D22" s="28" t="s">
        <v>5</v>
      </c>
      <c r="E22" s="28" t="s">
        <v>6</v>
      </c>
      <c r="F22" s="15" t="s">
        <v>7</v>
      </c>
      <c r="G22" s="27"/>
      <c r="H22" s="27"/>
      <c r="I22" s="27"/>
    </row>
    <row r="23" spans="1:9" x14ac:dyDescent="0.25">
      <c r="A23" s="22">
        <f>C3-0.01</f>
        <v>5.5E-2</v>
      </c>
      <c r="B23" s="29">
        <f>C6</f>
        <v>3160.3401174648184</v>
      </c>
      <c r="C23" s="29">
        <f>-PMT(A12/C5,C7,C2)</f>
        <v>2838.9450067350144</v>
      </c>
      <c r="D23" s="29">
        <f>B23-C23</f>
        <v>321.39511072980395</v>
      </c>
      <c r="E23" s="30">
        <v>12</v>
      </c>
      <c r="F23" s="16">
        <f>D23*E23</f>
        <v>3856.7413287576474</v>
      </c>
      <c r="G23" s="27"/>
      <c r="H23" s="27"/>
      <c r="I23" s="27"/>
    </row>
    <row r="24" spans="1:9" ht="18.75" x14ac:dyDescent="0.3">
      <c r="A24" s="73" t="s">
        <v>37</v>
      </c>
      <c r="B24" s="44"/>
      <c r="C24" s="56"/>
      <c r="D24" s="56"/>
      <c r="E24" s="56"/>
      <c r="F24" s="57">
        <f>SUM(F23:F23)</f>
        <v>3856.7413287576474</v>
      </c>
      <c r="G24" s="21"/>
      <c r="H24" s="27"/>
      <c r="I24" s="27"/>
    </row>
    <row r="25" spans="1:9" x14ac:dyDescent="0.25">
      <c r="A25" s="17"/>
      <c r="B25" s="27"/>
      <c r="C25" s="27"/>
      <c r="D25" s="27"/>
      <c r="E25" s="27"/>
      <c r="F25" s="8"/>
    </row>
    <row r="26" spans="1:9" x14ac:dyDescent="0.25">
      <c r="A26" s="51"/>
      <c r="B26" s="52" t="s">
        <v>36</v>
      </c>
      <c r="C26" s="34"/>
      <c r="D26" s="27"/>
      <c r="E26" s="27"/>
      <c r="F26" s="8"/>
    </row>
    <row r="27" spans="1:9" x14ac:dyDescent="0.25">
      <c r="A27" s="58" t="s">
        <v>33</v>
      </c>
      <c r="B27" s="59" t="s">
        <v>34</v>
      </c>
      <c r="C27" s="60" t="s">
        <v>25</v>
      </c>
      <c r="D27" s="27"/>
      <c r="E27" s="27"/>
      <c r="F27" s="8"/>
    </row>
    <row r="28" spans="1:9" x14ac:dyDescent="0.25">
      <c r="A28" s="48">
        <f>D23</f>
        <v>321.39511072980395</v>
      </c>
      <c r="B28" s="49">
        <f>D23</f>
        <v>321.39511072980395</v>
      </c>
      <c r="C28" s="50">
        <f>F24</f>
        <v>3856.7413287576474</v>
      </c>
      <c r="D28" s="27"/>
      <c r="E28" s="27"/>
      <c r="F28" s="8"/>
    </row>
    <row r="29" spans="1:9" ht="15.75" thickBot="1" x14ac:dyDescent="0.3">
      <c r="A29" s="23"/>
      <c r="B29" s="24"/>
      <c r="C29" s="31"/>
      <c r="D29" s="32"/>
      <c r="E29" s="32"/>
      <c r="F29" s="18"/>
    </row>
    <row r="30" spans="1:9" x14ac:dyDescent="0.25">
      <c r="A30" s="25"/>
      <c r="B30" s="25"/>
      <c r="C30" s="26"/>
      <c r="D30" s="27"/>
      <c r="E30" s="27"/>
      <c r="F30" s="27"/>
    </row>
    <row r="31" spans="1:9" x14ac:dyDescent="0.25">
      <c r="A31" s="25"/>
      <c r="B31" s="25"/>
      <c r="C31" s="26"/>
      <c r="D31" s="27"/>
      <c r="E31" s="27"/>
      <c r="F31" s="33"/>
      <c r="G31" s="34"/>
    </row>
    <row r="32" spans="1:9" x14ac:dyDescent="0.25">
      <c r="F32" s="35"/>
      <c r="G32" s="36"/>
    </row>
    <row r="33" spans="1:8" ht="21" x14ac:dyDescent="0.35">
      <c r="A33" s="71" t="s">
        <v>8</v>
      </c>
      <c r="B33" s="40"/>
      <c r="C33" s="40"/>
      <c r="D33" s="40"/>
      <c r="E33" s="40"/>
      <c r="F33" s="35"/>
      <c r="G33" s="36"/>
      <c r="H33" s="27"/>
    </row>
    <row r="34" spans="1:8" ht="18.75" x14ac:dyDescent="0.3">
      <c r="A34" s="1" t="s">
        <v>9</v>
      </c>
      <c r="B34" s="1"/>
      <c r="C34" s="1"/>
      <c r="D34" s="1"/>
      <c r="F34" s="35"/>
      <c r="G34" s="36"/>
      <c r="H34" s="27"/>
    </row>
    <row r="35" spans="1:8" ht="18.75" x14ac:dyDescent="0.3">
      <c r="A35" s="1" t="s">
        <v>10</v>
      </c>
      <c r="B35" s="1"/>
      <c r="C35" s="1"/>
      <c r="D35" s="1"/>
      <c r="F35" s="35"/>
      <c r="G35" s="36"/>
      <c r="H35" s="27"/>
    </row>
    <row r="36" spans="1:8" ht="18.75" x14ac:dyDescent="0.3">
      <c r="A36" s="1" t="s">
        <v>11</v>
      </c>
      <c r="B36" s="1"/>
      <c r="C36" s="1"/>
      <c r="D36" s="1"/>
      <c r="F36" s="35"/>
      <c r="G36" s="36"/>
      <c r="H36" s="27"/>
    </row>
    <row r="37" spans="1:8" ht="18.75" x14ac:dyDescent="0.3">
      <c r="A37" s="1" t="s">
        <v>12</v>
      </c>
      <c r="B37" s="1"/>
      <c r="C37" s="1"/>
      <c r="D37" s="1"/>
      <c r="F37" s="35"/>
      <c r="G37" s="36"/>
      <c r="H37" s="27"/>
    </row>
    <row r="38" spans="1:8" ht="18.75" x14ac:dyDescent="0.3">
      <c r="A38" s="1" t="s">
        <v>13</v>
      </c>
      <c r="B38" s="1"/>
      <c r="C38" s="1"/>
      <c r="D38" s="1"/>
      <c r="F38" s="35"/>
      <c r="G38" s="36"/>
      <c r="H38" s="27"/>
    </row>
    <row r="39" spans="1:8" ht="18.75" x14ac:dyDescent="0.3">
      <c r="A39" s="1" t="s">
        <v>23</v>
      </c>
      <c r="B39" s="1"/>
      <c r="C39" s="1"/>
      <c r="D39" s="1"/>
      <c r="F39" s="42" t="s">
        <v>35</v>
      </c>
      <c r="G39" s="37"/>
      <c r="H39" s="27"/>
    </row>
    <row r="40" spans="1:8" x14ac:dyDescent="0.25">
      <c r="G40" s="27"/>
      <c r="H40" s="27"/>
    </row>
    <row r="41" spans="1:8" ht="21" x14ac:dyDescent="0.35">
      <c r="A41" s="71" t="s">
        <v>14</v>
      </c>
      <c r="B41" s="40"/>
      <c r="C41" s="40"/>
      <c r="D41" s="40"/>
      <c r="E41" s="40"/>
      <c r="G41" s="27"/>
      <c r="H41" s="27"/>
    </row>
    <row r="42" spans="1:8" ht="18.75" x14ac:dyDescent="0.3">
      <c r="A42" s="1" t="s">
        <v>15</v>
      </c>
      <c r="B42" s="1"/>
      <c r="C42" s="1"/>
      <c r="G42" s="27"/>
      <c r="H42" s="27"/>
    </row>
    <row r="43" spans="1:8" ht="18.75" x14ac:dyDescent="0.3">
      <c r="A43" s="1" t="s">
        <v>16</v>
      </c>
      <c r="B43" s="1"/>
      <c r="C43" s="1"/>
      <c r="G43" s="27"/>
      <c r="H43" s="27"/>
    </row>
    <row r="44" spans="1:8" ht="18.75" x14ac:dyDescent="0.3">
      <c r="A44" s="1" t="s">
        <v>17</v>
      </c>
      <c r="B44" s="1"/>
      <c r="C44" s="1"/>
      <c r="G44" s="27"/>
      <c r="H44" s="27"/>
    </row>
    <row r="45" spans="1:8" ht="18.75" x14ac:dyDescent="0.3">
      <c r="A45" s="1" t="s">
        <v>18</v>
      </c>
      <c r="B45" s="1"/>
      <c r="C45" s="1"/>
      <c r="G45" s="21"/>
    </row>
    <row r="46" spans="1:8" ht="18.75" x14ac:dyDescent="0.3">
      <c r="A46" s="1" t="s">
        <v>19</v>
      </c>
      <c r="B46" s="1"/>
      <c r="C46" s="1"/>
      <c r="F46" s="19"/>
    </row>
    <row r="47" spans="1:8" ht="18.75" x14ac:dyDescent="0.3">
      <c r="A47" s="1" t="s">
        <v>20</v>
      </c>
      <c r="B47" s="1"/>
      <c r="C47" s="1"/>
    </row>
    <row r="48" spans="1:8" ht="18.75" x14ac:dyDescent="0.3">
      <c r="A48" s="1" t="s">
        <v>21</v>
      </c>
      <c r="B48" s="1"/>
      <c r="C48" s="1"/>
    </row>
    <row r="49" spans="1:3" ht="18.75" x14ac:dyDescent="0.3">
      <c r="A49" s="1" t="s">
        <v>22</v>
      </c>
      <c r="B49" s="1"/>
      <c r="C49" s="1"/>
    </row>
    <row r="52" spans="1:3" ht="18.75" x14ac:dyDescent="0.3">
      <c r="A52" s="1"/>
    </row>
  </sheetData>
  <sheetProtection algorithmName="SHA-512" hashValue="TXd1nhwFQafYCLljGtLG5JK/vdDp+5aWgnrZkE8u27TH19nhuPUVuf/ti+vDGFQzWuyTEEUE4A6WR84ptWjeMw==" saltValue="v3qVnbHXff/eiUKPZcGZpQ==" spinCount="100000" sheet="1" objects="1" scenarios="1"/>
  <hyperlinks>
    <hyperlink ref="F39" r:id="rId1" xr:uid="{DF524130-CCE8-41DF-A5EE-370C7E4AA2EC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BuyDown 2-1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Smith</dc:creator>
  <cp:lastModifiedBy>Seth Erickson</cp:lastModifiedBy>
  <dcterms:created xsi:type="dcterms:W3CDTF">2022-10-21T13:49:53Z</dcterms:created>
  <dcterms:modified xsi:type="dcterms:W3CDTF">2023-03-22T20:06:21Z</dcterms:modified>
</cp:coreProperties>
</file>